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t\Dropbox\Formación\PEAKS\Material\02_Análisis\"/>
    </mc:Choice>
  </mc:AlternateContent>
  <xr:revisionPtr revIDLastSave="0" documentId="8_{A39AD6E4-000A-4F6A-B6C2-3D6CFB53E105}" xr6:coauthVersionLast="47" xr6:coauthVersionMax="47" xr10:uidLastSave="{00000000-0000-0000-0000-000000000000}"/>
  <bookViews>
    <workbookView xWindow="-110" yWindow="-110" windowWidth="25820" windowHeight="13900" xr2:uid="{D6B362D9-DF39-4C5E-9EBF-FE30C03FA4E2}"/>
  </bookViews>
  <sheets>
    <sheet name="Dupont" sheetId="1" r:id="rId1"/>
  </sheets>
  <definedNames>
    <definedName name="b" hidden="1">{"Largo",#N/A,FALSE,"FSCONSO";"Corto",#N/A,FALSE,"FSCONSO";"pl",#N/A,FALSE,"FSCONSO"}</definedName>
    <definedName name="cc" hidden="1">{"LargoAgreg",#N/A,FALSE,"Agregado";"CortoAgreg",#N/A,FALSE,"Agregado";"PLAgreg",#N/A,FALSE,"Agregado"}</definedName>
    <definedName name="EEEEEEEE" hidden="1">{"LargoAjustes",#N/A,FALSE,"Ajustes";"CortoAjustes",#N/A,FALSE,"Ajustes";"PLAjustes",#N/A,FALSE,"Ajustes"}</definedName>
    <definedName name="EEEEEEEEEEEEE" hidden="1">{"LargoAgreg",#N/A,FALSE,"Agregado";"CortoAgreg",#N/A,FALSE,"Agregado";"PLAgreg",#N/A,FALSE,"Agregado"}</definedName>
    <definedName name="EEEEEEEEEEEEEEEEEEEEEE" hidden="1">{"Largo",#N/A,FALSE,"FSMILES (1)";"Corto",#N/A,FALSE,"FSMILES (1)";"PL",#N/A,FALSE,"FSMILES (1)"}</definedName>
    <definedName name="ewwsa" hidden="1">{"LargoAjustes",#N/A,FALSE,"Ajustes";"CortoAjustes",#N/A,FALSE,"Ajustes";"PLAjustes",#N/A,FALSE,"Ajustes"}</definedName>
    <definedName name="ff" hidden="1">{"Largo",#N/A,FALSE,"FSMILES (1)";"Corto",#N/A,FALSE,"FSMILES (1)";"PL",#N/A,FALSE,"FSMILES (1)"}</definedName>
    <definedName name="FlujoCajaVRMercado2009" hidden="1">{"LargoAjustes",#N/A,FALSE,"Ajustes";"CortoAjustes",#N/A,FALSE,"Ajustes";"PLAjustes",#N/A,FALSE,"Ajustes"}</definedName>
    <definedName name="GASTOS" hidden="1">{"Largo",#N/A,FALSE,"FSCONSO";"Corto",#N/A,FALSE,"FSCONSO";"pl",#N/A,FALSE,"FSCONSO"}</definedName>
    <definedName name="GASTOSS" hidden="1">{"Largo",#N/A,FALSE,"FSCONSO";"Corto",#N/A,FALSE,"FSCONSO";"pl",#N/A,FALSE,"FSCONSO"}</definedName>
    <definedName name="hj" hidden="1">{"LargoAgreg",#N/A,FALSE,"Agregado";"CortoAgreg",#N/A,FALSE,"Agregado";"PLAgreg",#N/A,FALSE,"Agregado"}</definedName>
    <definedName name="io" hidden="1">{"LargoAgreg",#N/A,FALSE,"Agregado";"CortoAgreg",#N/A,FALSE,"Agregado";"PLAgreg",#N/A,FALSE,"Agregado"}</definedName>
    <definedName name="m" hidden="1">{"Largo",#N/A,FALSE,"FSMILES (1)";"Corto",#N/A,FALSE,"FSMILES (1)";"PL",#N/A,FALSE,"FSMILES (1)"}</definedName>
    <definedName name="mk" hidden="1">{"Largo",#N/A,FALSE,"FSCONSO";"Corto",#N/A,FALSE,"FSCONSO";"pl",#N/A,FALSE,"FSCONSO"}</definedName>
    <definedName name="mn" hidden="1">{"Largo",#N/A,FALSE,"FSMILES (1)";"Corto",#N/A,FALSE,"FSMILES (1)";"PL",#N/A,FALSE,"FSMILES (1)"}</definedName>
    <definedName name="mñ" hidden="1">{"Largo",#N/A,FALSE,"FSCONSO";"Corto",#N/A,FALSE,"FSCONSO";"pl",#N/A,FALSE,"FSCONSO"}</definedName>
    <definedName name="n" hidden="1">{"LargoAjustes",#N/A,FALSE,"Ajustes";"CortoAjustes",#N/A,FALSE,"Ajustes";"PLAjustes",#N/A,FALSE,"Ajustes"}</definedName>
    <definedName name="pk" hidden="1">{"LargoAjustes",#N/A,FALSE,"Ajustes";"CortoAjustes",#N/A,FALSE,"Ajustes";"PLAjustes",#N/A,FALSE,"Ajustes"}</definedName>
    <definedName name="PPPPPPPPP" hidden="1">{"LargoAjustes",#N/A,FALSE,"Ajustes";"CortoAjustes",#N/A,FALSE,"Ajustes";"PLAjustes",#N/A,FALSE,"Ajustes"}</definedName>
    <definedName name="qasaaswe" hidden="1">{"Largo",#N/A,FALSE,"FSCONSO";"Corto",#N/A,FALSE,"FSCONSO";"pl",#N/A,FALSE,"FSCONSO"}</definedName>
    <definedName name="qasaawqq" hidden="1">{"Largo",#N/A,FALSE,"FSMILES (1)";"Corto",#N/A,FALSE,"FSMILES (1)";"PL",#N/A,FALSE,"FSMILES (1)"}</definedName>
    <definedName name="qasasx" hidden="1">{"LargoAgreg",#N/A,FALSE,"Agregado";"CortoAgreg",#N/A,FALSE,"Agregado";"PLAgreg",#N/A,FALSE,"Agregado"}</definedName>
    <definedName name="qassaqwaq" hidden="1">{"LargoAjustes",#N/A,FALSE,"Ajustes";"CortoAjustes",#N/A,FALSE,"Ajustes";"PLAjustes",#N/A,FALSE,"Ajustes"}</definedName>
    <definedName name="qasw" hidden="1">{"Largo",#N/A,FALSE,"FSCONSO";"Corto",#N/A,FALSE,"FSCONSO";"pl",#N/A,FALSE,"FSCONSO"}</definedName>
    <definedName name="qqaqasa" hidden="1">{"Largo",#N/A,FALSE,"FSCONSO";"Corto",#N/A,FALSE,"FSCONSO";"pl",#N/A,FALSE,"FSCONSO"}</definedName>
    <definedName name="qweds" hidden="1">{"Largo",#N/A,FALSE,"FSMILES (1)";"Corto",#N/A,FALSE,"FSMILES (1)";"PL",#N/A,FALSE,"FSMILES (1)"}</definedName>
    <definedName name="reew" hidden="1">{"Largo",#N/A,FALSE,"FSMILES (1)";"Corto",#N/A,FALSE,"FSMILES (1)";"PL",#N/A,FALSE,"FSMILES (1)"}</definedName>
    <definedName name="RRRRRRRRRRRRRRRRRRR" hidden="1">{"Largo",#N/A,FALSE,"FSMILES (1)";"Corto",#N/A,FALSE,"FSMILES (1)";"PL",#N/A,FALSE,"FSMILES (1)"}</definedName>
    <definedName name="rt" hidden="1">{"Largo",#N/A,FALSE,"FSMILES (1)";"Corto",#N/A,FALSE,"FSMILES (1)";"PL",#N/A,FALSE,"FSMILES (1)"}</definedName>
    <definedName name="rttyy" hidden="1">{"Largo",#N/A,FALSE,"FSMILES (1)";"Corto",#N/A,FALSE,"FSMILES (1)";"PL",#N/A,FALSE,"FSMILES (1)"}</definedName>
    <definedName name="saasw" hidden="1">{"Largo",#N/A,FALSE,"FSMILES (1)";"Corto",#N/A,FALSE,"FSMILES (1)";"PL",#N/A,FALSE,"FSMILES (1)"}</definedName>
    <definedName name="TTTTTT" hidden="1">{"Largo",#N/A,FALSE,"FSCONSO";"Corto",#N/A,FALSE,"FSCONSO";"pl",#N/A,FALSE,"FSCONSO"}</definedName>
    <definedName name="TTTTTTTTTTTTTT" hidden="1">{"Largo",#N/A,FALSE,"FSMILES (1)";"Corto",#N/A,FALSE,"FSMILES (1)";"PL",#N/A,FALSE,"FSMILES (1)"}</definedName>
    <definedName name="ui" hidden="1">{"Largo",#N/A,FALSE,"FSCONSO";"Corto",#N/A,FALSE,"FSCONSO";"pl",#N/A,FALSE,"FSCONSO"}</definedName>
    <definedName name="v" hidden="1">{"Largo",#N/A,FALSE,"FSMILES (1)";"Corto",#N/A,FALSE,"FSMILES (1)";"PL",#N/A,FALSE,"FSMILES (1)"}</definedName>
    <definedName name="vfd" hidden="1">{"LargoAjustes",#N/A,FALSE,"Ajustes";"CortoAjustes",#N/A,FALSE,"Ajustes";"PLAjustes",#N/A,FALSE,"Ajustes"}</definedName>
    <definedName name="vv" hidden="1">{"LargoAjustes",#N/A,FALSE,"Ajustes";"CortoAjustes",#N/A,FALSE,"Ajustes";"PLAjustes",#N/A,FALSE,"Ajustes"}</definedName>
    <definedName name="wewsds" hidden="1">{"LargoAgreg",#N/A,FALSE,"Agregado";"CortoAgreg",#N/A,FALSE,"Agregado";"PLAgreg",#N/A,FALSE,"Agregado"}</definedName>
    <definedName name="wqsaaaqw" hidden="1">{"LargoAjustes",#N/A,FALSE,"Ajustes";"CortoAjustes",#N/A,FALSE,"Ajustes";"PLAjustes",#N/A,FALSE,"Ajustes"}</definedName>
    <definedName name="wrn.Agregado." hidden="1">{"LargoAgreg",#N/A,FALSE,"Agregado";"CortoAgreg",#N/A,FALSE,"Agregado";"PLAgreg",#N/A,FALSE,"Agregado"}</definedName>
    <definedName name="wrn.Ajustes." hidden="1">{"LargoAjustes",#N/A,FALSE,"Ajustes";"CortoAjustes",#N/A,FALSE,"Ajustes";"PLAjustes",#N/A,FALSE,"Ajustes"}</definedName>
    <definedName name="wrn.todo." hidden="1">{"Largo",#N/A,FALSE,"FSCONSO";"Corto",#N/A,FALSE,"FSCONSO";"pl",#N/A,FALSE,"FSCONSO"}</definedName>
    <definedName name="wrn.todo2." hidden="1">{"Largo",#N/A,FALSE,"FSMILES (1)";"Corto",#N/A,FALSE,"FSMILES (1)";"PL",#N/A,FALSE,"FSMILES (1)"}</definedName>
    <definedName name="x" hidden="1">{"LargoAgreg",#N/A,FALSE,"Agregado";"CortoAgreg",#N/A,FALSE,"Agregado";"PLAgreg",#N/A,FALSE,"Agregado"}</definedName>
    <definedName name="xx" hidden="1">{"Largo",#N/A,FALSE,"FSMILES (1)";"Corto",#N/A,FALSE,"FSMILES (1)";"PL",#N/A,FALSE,"FSMILES (1)"}</definedName>
    <definedName name="ytrr" hidden="1">{"LargoAjustes",#N/A,FALSE,"Ajustes";"CortoAjustes",#N/A,FALSE,"Ajustes";"PLAjustes",#N/A,FALSE,"Ajustes"}</definedName>
    <definedName name="z" hidden="1">{"LargoAjustes",#N/A,FALSE,"Ajustes";"CortoAjustes",#N/A,FALSE,"Ajustes";"PLAjustes",#N/A,FALSE,"Ajustes"}</definedName>
    <definedName name="zz" hidden="1">{"Largo",#N/A,FALSE,"FSCONSO";"Corto",#N/A,FALSE,"FSCONSO";"pl",#N/A,FALSE,"FSCONSO"}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1" l="1"/>
  <c r="I67" i="1"/>
  <c r="I70" i="1"/>
  <c r="O46" i="1" l="1"/>
  <c r="L56" i="1" s="1"/>
  <c r="I46" i="1" s="1"/>
  <c r="E53" i="1" s="1"/>
  <c r="O8" i="1"/>
  <c r="L21" i="1"/>
  <c r="L30" i="1" s="1"/>
  <c r="O5" i="1"/>
  <c r="L18" i="1"/>
  <c r="L27" i="1" s="1"/>
  <c r="O24" i="1"/>
  <c r="O43" i="1"/>
  <c r="L53" i="1" s="1"/>
  <c r="I43" i="1" s="1"/>
  <c r="E50" i="1" s="1"/>
  <c r="O68" i="1"/>
  <c r="O21" i="1"/>
  <c r="E68" i="1"/>
  <c r="E65" i="1"/>
  <c r="L8" i="1" l="1"/>
  <c r="I13" i="1" s="1"/>
  <c r="I35" i="1"/>
  <c r="I32" i="1"/>
  <c r="L11" i="1"/>
  <c r="I16" i="1" s="1"/>
  <c r="E26" i="1" s="1"/>
  <c r="B47" i="1" s="1"/>
  <c r="E23" i="1" l="1"/>
  <c r="B44" i="1" s="1"/>
</calcChain>
</file>

<file path=xl/sharedStrings.xml><?xml version="1.0" encoding="utf-8"?>
<sst xmlns="http://schemas.openxmlformats.org/spreadsheetml/2006/main" count="42" uniqueCount="37">
  <si>
    <t>ARBOL DE DUPONT</t>
  </si>
  <si>
    <t>EJERCICIO 1</t>
  </si>
  <si>
    <t>VENTAS NETAS</t>
  </si>
  <si>
    <t>EJERCICIO 2</t>
  </si>
  <si>
    <t>TOTAL INGRESOS</t>
  </si>
  <si>
    <t>OTROS INGRESOS</t>
  </si>
  <si>
    <t>BENEFICIO ANTES INTERESES E IMPUESTOS</t>
  </si>
  <si>
    <t>MARGEN S/VENTAS</t>
  </si>
  <si>
    <t>COSTE DE VENTAS</t>
  </si>
  <si>
    <t>PERSONAL</t>
  </si>
  <si>
    <t>GASTOS TOTALES</t>
  </si>
  <si>
    <t>SERVICIOS EXTERIORES</t>
  </si>
  <si>
    <t>RENTABILIDAD ECONOMICA (ROI)</t>
  </si>
  <si>
    <t>AMORTIZACIÓN</t>
  </si>
  <si>
    <t>OTROS GASTOS</t>
  </si>
  <si>
    <t>ROTACIONES</t>
  </si>
  <si>
    <t>EXISTENCIAS</t>
  </si>
  <si>
    <t>DEUDORES</t>
  </si>
  <si>
    <t>ACTIVO TOTAL</t>
  </si>
  <si>
    <t>ACTIVO CIRCULANTE</t>
  </si>
  <si>
    <t>TESORERIA</t>
  </si>
  <si>
    <t>RENTABILIDAD FINANCIERA (ROE)</t>
  </si>
  <si>
    <t>FONDOS PROPIOS</t>
  </si>
  <si>
    <t>INVERSIONES FINANCIERAS</t>
  </si>
  <si>
    <t>APALANCAMIENTO FINANCIERO</t>
  </si>
  <si>
    <t>OTROS ACTIVOS CIRCULANTES</t>
  </si>
  <si>
    <t>BENEFICIO ANTES DE IMPUESTOS</t>
  </si>
  <si>
    <t>INTANGIBLE</t>
  </si>
  <si>
    <t>BENEFICIO DESPUES DE IMPUESTOS</t>
  </si>
  <si>
    <t>EFECTO FISCAL</t>
  </si>
  <si>
    <t>ACTIVO FIJO</t>
  </si>
  <si>
    <t>MATERIAL</t>
  </si>
  <si>
    <t>INVERSIONES INMOBILIARIAS</t>
  </si>
  <si>
    <t>OTRAS INVERSIONES A LARGO PLAZO</t>
  </si>
  <si>
    <t>31/12/2021</t>
  </si>
  <si>
    <t>31/12/2022</t>
  </si>
  <si>
    <t>Empresa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</si>
</sst>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;\(#,##0,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36"/>
      <name val="Gill Sans MT"/>
      <family val="2"/>
    </font>
    <font>
      <sz val="10"/>
      <name val="Gill Sans MT"/>
      <family val="2"/>
    </font>
    <font>
      <b/>
      <i/>
      <sz val="32"/>
      <color indexed="8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0"/>
      <color rgb="FFFF0000"/>
      <name val="Gill Sans MT"/>
      <family val="2"/>
    </font>
    <font>
      <b/>
      <sz val="12"/>
      <color indexed="18"/>
      <name val="Gill Sans MT"/>
      <family val="2"/>
    </font>
    <font>
      <b/>
      <sz val="10"/>
      <color indexed="18"/>
      <name val="Gill Sans MT"/>
      <family val="2"/>
    </font>
    <font>
      <b/>
      <sz val="10"/>
      <color indexed="16"/>
      <name val="Gill Sans MT"/>
      <family val="2"/>
    </font>
    <font>
      <b/>
      <u/>
      <sz val="14"/>
      <color indexed="18"/>
      <name val="Gill Sans MT"/>
      <family val="2"/>
    </font>
    <font>
      <sz val="10"/>
      <name val="Book Antiqua"/>
      <family val="1"/>
    </font>
    <font>
      <b/>
      <sz val="12"/>
      <color indexed="10"/>
      <name val="Gill Sans MT"/>
      <family val="2"/>
    </font>
    <font>
      <sz val="10"/>
      <color indexed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3" fontId="3" fillId="0" borderId="0" xfId="0" applyNumberFormat="1" applyFont="1"/>
    <xf numFmtId="0" fontId="4" fillId="0" borderId="1" xfId="0" applyFont="1" applyBorder="1"/>
    <xf numFmtId="3" fontId="3" fillId="0" borderId="1" xfId="0" applyNumberFormat="1" applyFont="1" applyBorder="1"/>
    <xf numFmtId="0" fontId="3" fillId="0" borderId="0" xfId="0" applyFont="1"/>
    <xf numFmtId="0" fontId="4" fillId="0" borderId="2" xfId="0" applyFont="1" applyBorder="1"/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3" fontId="5" fillId="0" borderId="3" xfId="0" applyNumberFormat="1" applyFont="1" applyBorder="1" applyAlignment="1">
      <alignment horizontal="left" vertical="center"/>
    </xf>
    <xf numFmtId="14" fontId="5" fillId="0" borderId="4" xfId="0" applyNumberFormat="1" applyFont="1" applyBorder="1" applyAlignment="1">
      <alignment horizontal="right"/>
    </xf>
    <xf numFmtId="14" fontId="5" fillId="0" borderId="5" xfId="0" applyNumberFormat="1" applyFont="1" applyBorder="1" applyAlignment="1">
      <alignment horizontal="right"/>
    </xf>
    <xf numFmtId="0" fontId="3" fillId="0" borderId="6" xfId="0" applyFont="1" applyBorder="1"/>
    <xf numFmtId="0" fontId="5" fillId="2" borderId="0" xfId="0" applyFont="1" applyFill="1" applyAlignment="1">
      <alignment horizontal="center" vertical="center" wrapText="1"/>
    </xf>
    <xf numFmtId="3" fontId="7" fillId="0" borderId="3" xfId="0" applyNumberFormat="1" applyFont="1" applyBorder="1" applyAlignment="1">
      <alignment horizontal="left" vertical="center"/>
    </xf>
    <xf numFmtId="14" fontId="7" fillId="0" borderId="4" xfId="0" applyNumberFormat="1" applyFont="1" applyBorder="1" applyAlignment="1">
      <alignment horizontal="right"/>
    </xf>
    <xf numFmtId="14" fontId="7" fillId="0" borderId="5" xfId="0" applyNumberFormat="1" applyFont="1" applyBorder="1" applyAlignment="1">
      <alignment horizontal="right"/>
    </xf>
    <xf numFmtId="0" fontId="3" fillId="0" borderId="7" xfId="0" applyFont="1" applyBorder="1"/>
    <xf numFmtId="0" fontId="4" fillId="0" borderId="0" xfId="0" applyFont="1"/>
    <xf numFmtId="0" fontId="3" fillId="0" borderId="8" xfId="0" applyFont="1" applyBorder="1"/>
    <xf numFmtId="164" fontId="6" fillId="0" borderId="0" xfId="0" applyNumberFormat="1" applyFont="1" applyAlignment="1">
      <alignment horizontal="center" vertical="top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10" fontId="5" fillId="0" borderId="0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3" fillId="0" borderId="7" xfId="0" applyNumberFormat="1" applyFont="1" applyBorder="1"/>
    <xf numFmtId="3" fontId="3" fillId="0" borderId="13" xfId="0" applyNumberFormat="1" applyFont="1" applyBorder="1"/>
    <xf numFmtId="3" fontId="3" fillId="0" borderId="8" xfId="0" applyNumberFormat="1" applyFont="1" applyBorder="1"/>
    <xf numFmtId="10" fontId="6" fillId="0" borderId="0" xfId="1" applyNumberFormat="1" applyFont="1" applyFill="1" applyBorder="1" applyAlignment="1">
      <alignment horizontal="center"/>
    </xf>
    <xf numFmtId="3" fontId="5" fillId="0" borderId="0" xfId="0" applyNumberFormat="1" applyFont="1"/>
    <xf numFmtId="0" fontId="3" fillId="0" borderId="14" xfId="0" applyFont="1" applyBorder="1"/>
    <xf numFmtId="3" fontId="3" fillId="0" borderId="10" xfId="0" applyNumberFormat="1" applyFont="1" applyBorder="1"/>
    <xf numFmtId="3" fontId="5" fillId="3" borderId="0" xfId="0" applyNumberFormat="1" applyFont="1" applyFill="1" applyAlignment="1">
      <alignment horizontal="center" vertical="center" wrapText="1"/>
    </xf>
    <xf numFmtId="3" fontId="3" fillId="0" borderId="11" xfId="0" applyNumberFormat="1" applyFont="1" applyBorder="1"/>
    <xf numFmtId="3" fontId="3" fillId="0" borderId="12" xfId="0" applyNumberFormat="1" applyFont="1" applyBorder="1"/>
    <xf numFmtId="4" fontId="5" fillId="0" borderId="0" xfId="0" applyNumberFormat="1" applyFont="1" applyAlignment="1">
      <alignment horizontal="center"/>
    </xf>
    <xf numFmtId="3" fontId="3" fillId="0" borderId="9" xfId="0" applyNumberFormat="1" applyFont="1" applyBorder="1"/>
    <xf numFmtId="3" fontId="3" fillId="0" borderId="6" xfId="0" applyNumberFormat="1" applyFont="1" applyBorder="1"/>
    <xf numFmtId="0" fontId="5" fillId="3" borderId="0" xfId="0" applyFont="1" applyFill="1" applyAlignment="1">
      <alignment horizontal="center" vertical="center" wrapText="1"/>
    </xf>
    <xf numFmtId="4" fontId="6" fillId="0" borderId="0" xfId="0" applyNumberFormat="1" applyFont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1" fillId="0" borderId="12" xfId="0" applyFont="1" applyBorder="1"/>
    <xf numFmtId="3" fontId="3" fillId="0" borderId="15" xfId="0" applyNumberFormat="1" applyFont="1" applyBorder="1"/>
    <xf numFmtId="3" fontId="3" fillId="0" borderId="14" xfId="0" applyNumberFormat="1" applyFont="1" applyBorder="1"/>
    <xf numFmtId="164" fontId="13" fillId="0" borderId="0" xfId="0" applyNumberFormat="1" applyFont="1" applyAlignment="1">
      <alignment horizontal="center"/>
    </xf>
    <xf numFmtId="0" fontId="14" fillId="0" borderId="0" xfId="0" applyFont="1"/>
    <xf numFmtId="3" fontId="3" fillId="0" borderId="16" xfId="0" applyNumberFormat="1" applyFont="1" applyBorder="1"/>
    <xf numFmtId="3" fontId="3" fillId="0" borderId="17" xfId="0" applyNumberFormat="1" applyFont="1" applyBorder="1"/>
    <xf numFmtId="3" fontId="3" fillId="0" borderId="18" xfId="0" applyNumberFormat="1" applyFont="1" applyBorder="1"/>
    <xf numFmtId="0" fontId="3" fillId="0" borderId="19" xfId="0" applyFont="1" applyBorder="1"/>
  </cellXfs>
  <cellStyles count="2">
    <cellStyle name="Normal" xfId="0" builtinId="0"/>
    <cellStyle name="Porcentaje 2" xfId="1" xr:uid="{E70893F7-FBE1-4B10-B3D6-7548EFE7A0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2575D-A24B-4060-B4F3-5BEF11C46F2B}">
  <sheetPr>
    <pageSetUpPr fitToPage="1"/>
  </sheetPr>
  <dimension ref="A1:T78"/>
  <sheetViews>
    <sheetView showGridLines="0" tabSelected="1" zoomScale="55" zoomScaleNormal="55" workbookViewId="0">
      <selection activeCell="B2" sqref="B2"/>
    </sheetView>
  </sheetViews>
  <sheetFormatPr baseColWidth="10" defaultColWidth="11.54296875" defaultRowHeight="16.5" x14ac:dyDescent="0.5"/>
  <cols>
    <col min="1" max="1" width="1.1796875" style="1" customWidth="1"/>
    <col min="2" max="2" width="29" style="1" customWidth="1"/>
    <col min="3" max="3" width="3.90625" style="1" customWidth="1"/>
    <col min="4" max="4" width="13.7265625" style="1" customWidth="1"/>
    <col min="5" max="5" width="29.54296875" style="1" customWidth="1"/>
    <col min="6" max="6" width="2.54296875" style="1" customWidth="1"/>
    <col min="7" max="8" width="13.7265625" style="1" customWidth="1"/>
    <col min="9" max="9" width="31.453125" style="1" customWidth="1"/>
    <col min="10" max="10" width="4.08984375" style="1" customWidth="1"/>
    <col min="11" max="11" width="13.7265625" style="1" customWidth="1"/>
    <col min="12" max="12" width="31.1796875" style="1" customWidth="1"/>
    <col min="13" max="13" width="1.90625" style="1" customWidth="1"/>
    <col min="14" max="14" width="13.7265625" style="1" customWidth="1"/>
    <col min="15" max="15" width="19.7265625" style="1" customWidth="1"/>
    <col min="16" max="16" width="2" style="1" customWidth="1"/>
    <col min="17" max="17" width="13.7265625" style="1" customWidth="1"/>
    <col min="18" max="18" width="24.36328125" style="1" customWidth="1"/>
    <col min="19" max="19" width="3.08984375" style="1" customWidth="1"/>
    <col min="20" max="16384" width="11.54296875" style="1"/>
  </cols>
  <sheetData>
    <row r="1" spans="1:20" ht="51.5" x14ac:dyDescent="0.5">
      <c r="B1" s="2" t="s">
        <v>36</v>
      </c>
    </row>
    <row r="2" spans="1:20" ht="45.5" x14ac:dyDescent="1.2">
      <c r="A2" s="3"/>
      <c r="B2" s="4" t="s">
        <v>0</v>
      </c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22" customHeight="1" thickBot="1" x14ac:dyDescent="1.25">
      <c r="A3" s="3"/>
      <c r="B3" s="7"/>
      <c r="C3" s="7"/>
      <c r="D3" s="7"/>
      <c r="E3" s="7"/>
      <c r="F3" s="7"/>
      <c r="G3" s="7"/>
      <c r="H3" s="7"/>
      <c r="I3" s="7"/>
      <c r="J3" s="2"/>
      <c r="K3" s="6"/>
      <c r="L3" s="6"/>
      <c r="M3" s="6"/>
      <c r="N3" s="6"/>
      <c r="O3" s="6"/>
      <c r="P3" s="6"/>
      <c r="Q3" s="6"/>
      <c r="R3" s="8">
        <v>43833223.540000007</v>
      </c>
      <c r="S3" s="9"/>
      <c r="T3" s="6"/>
    </row>
    <row r="4" spans="1:20" ht="17.149999999999999" customHeight="1" thickBot="1" x14ac:dyDescent="0.55000000000000004">
      <c r="A4" s="3"/>
      <c r="D4" s="2"/>
      <c r="E4" s="10" t="s">
        <v>1</v>
      </c>
      <c r="F4" s="11" t="s">
        <v>34</v>
      </c>
      <c r="G4" s="12"/>
      <c r="H4" s="2"/>
      <c r="I4" s="2"/>
      <c r="J4" s="2"/>
      <c r="K4" s="6"/>
      <c r="L4" s="6"/>
      <c r="M4" s="6"/>
      <c r="N4" s="6"/>
      <c r="O4" s="6"/>
      <c r="P4" s="6"/>
      <c r="Q4" s="13"/>
      <c r="R4" s="14" t="s">
        <v>2</v>
      </c>
      <c r="S4" s="6"/>
      <c r="T4" s="6"/>
    </row>
    <row r="5" spans="1:20" ht="17.149999999999999" customHeight="1" thickTop="1" thickBot="1" x14ac:dyDescent="0.55000000000000004">
      <c r="A5" s="3"/>
      <c r="D5" s="2"/>
      <c r="E5" s="15" t="s">
        <v>3</v>
      </c>
      <c r="F5" s="16" t="s">
        <v>35</v>
      </c>
      <c r="G5" s="17"/>
      <c r="H5" s="2"/>
      <c r="I5" s="2"/>
      <c r="J5" s="2"/>
      <c r="K5" s="6"/>
      <c r="L5" s="6"/>
      <c r="M5" s="6"/>
      <c r="N5" s="6"/>
      <c r="O5" s="8">
        <f>R3+R7</f>
        <v>43833223.540000007</v>
      </c>
      <c r="P5" s="6"/>
      <c r="Q5" s="18"/>
      <c r="R5" s="14"/>
      <c r="S5" s="6"/>
      <c r="T5" s="6"/>
    </row>
    <row r="6" spans="1:20" ht="19" customHeight="1" thickBot="1" x14ac:dyDescent="1.25">
      <c r="A6" s="3"/>
      <c r="C6" s="19"/>
      <c r="D6" s="19"/>
      <c r="E6" s="19"/>
      <c r="F6" s="19"/>
      <c r="G6" s="19"/>
      <c r="H6" s="19"/>
      <c r="I6" s="19"/>
      <c r="J6" s="2"/>
      <c r="K6" s="6"/>
      <c r="L6" s="6"/>
      <c r="M6" s="6"/>
      <c r="N6" s="13"/>
      <c r="O6" s="14" t="s">
        <v>4</v>
      </c>
      <c r="P6" s="6"/>
      <c r="Q6" s="20"/>
      <c r="R6" s="21">
        <v>55019317.480000004</v>
      </c>
      <c r="S6" s="22"/>
      <c r="T6" s="6"/>
    </row>
    <row r="7" spans="1:20" ht="17.5" customHeight="1" thickTop="1" x14ac:dyDescent="0.5">
      <c r="A7" s="3"/>
      <c r="J7" s="2"/>
      <c r="K7" s="6"/>
      <c r="L7" s="6"/>
      <c r="M7" s="6"/>
      <c r="N7" s="18"/>
      <c r="O7" s="14"/>
      <c r="P7" s="6"/>
      <c r="Q7" s="20"/>
      <c r="R7" s="23">
        <v>0</v>
      </c>
      <c r="S7" s="9"/>
      <c r="T7" s="6"/>
    </row>
    <row r="8" spans="1:20" ht="17.5" customHeight="1" thickBot="1" x14ac:dyDescent="0.55000000000000004">
      <c r="A8" s="3"/>
      <c r="B8" s="3"/>
      <c r="C8" s="3"/>
      <c r="D8" s="3"/>
      <c r="E8" s="3"/>
      <c r="F8" s="3"/>
      <c r="G8" s="3"/>
      <c r="H8" s="3"/>
      <c r="I8" s="3"/>
      <c r="J8" s="2"/>
      <c r="K8" s="6"/>
      <c r="L8" s="8">
        <f>O5+O21</f>
        <v>540158.74000001699</v>
      </c>
      <c r="M8" s="6"/>
      <c r="N8" s="20"/>
      <c r="O8" s="21">
        <f>R6+R10</f>
        <v>55019317.480000004</v>
      </c>
      <c r="P8" s="6"/>
      <c r="Q8" s="24"/>
      <c r="R8" s="14" t="s">
        <v>5</v>
      </c>
      <c r="S8" s="6"/>
      <c r="T8" s="6"/>
    </row>
    <row r="9" spans="1:20" ht="17.5" thickTop="1" thickBot="1" x14ac:dyDescent="0.55000000000000004">
      <c r="A9" s="3"/>
      <c r="B9" s="3"/>
      <c r="C9" s="3"/>
      <c r="D9" s="3"/>
      <c r="E9" s="3"/>
      <c r="F9" s="3"/>
      <c r="G9" s="3"/>
      <c r="H9" s="3"/>
      <c r="I9" s="3"/>
      <c r="J9" s="6"/>
      <c r="K9" s="25"/>
      <c r="L9" s="14" t="s">
        <v>6</v>
      </c>
      <c r="M9" s="6"/>
      <c r="N9" s="20"/>
      <c r="O9" s="6"/>
      <c r="P9" s="6"/>
      <c r="Q9" s="6"/>
      <c r="R9" s="14"/>
      <c r="S9" s="6"/>
      <c r="T9" s="6"/>
    </row>
    <row r="10" spans="1:20" ht="17" thickTop="1" x14ac:dyDescent="0.5">
      <c r="A10" s="3"/>
      <c r="B10" s="3"/>
      <c r="C10" s="3"/>
      <c r="D10" s="3"/>
      <c r="E10" s="3"/>
      <c r="F10" s="3"/>
      <c r="G10" s="3"/>
      <c r="H10" s="3"/>
      <c r="I10" s="3"/>
      <c r="J10" s="6"/>
      <c r="K10" s="26"/>
      <c r="L10" s="14"/>
      <c r="M10" s="6"/>
      <c r="N10" s="20"/>
      <c r="O10" s="6"/>
      <c r="P10" s="6"/>
      <c r="Q10" s="6"/>
      <c r="R10" s="21">
        <v>0</v>
      </c>
      <c r="S10" s="9"/>
      <c r="T10" s="6"/>
    </row>
    <row r="11" spans="1:20" x14ac:dyDescent="0.5">
      <c r="A11" s="3"/>
      <c r="B11" s="3"/>
      <c r="C11" s="3"/>
      <c r="D11" s="3"/>
      <c r="E11" s="3"/>
      <c r="F11" s="3"/>
      <c r="G11" s="3"/>
      <c r="H11" s="3"/>
      <c r="I11" s="3"/>
      <c r="J11" s="6"/>
      <c r="K11" s="27"/>
      <c r="L11" s="9">
        <f>O8+O24</f>
        <v>1754707.2300000042</v>
      </c>
      <c r="M11" s="6"/>
      <c r="N11" s="20"/>
      <c r="O11" s="6"/>
      <c r="P11" s="6"/>
      <c r="Q11" s="6"/>
      <c r="R11" s="28"/>
      <c r="S11" s="6"/>
      <c r="T11" s="6"/>
    </row>
    <row r="12" spans="1:20" x14ac:dyDescent="0.5">
      <c r="A12" s="3"/>
      <c r="B12" s="3"/>
      <c r="C12" s="3"/>
      <c r="D12" s="3"/>
      <c r="E12" s="3"/>
      <c r="F12" s="3"/>
      <c r="G12" s="3"/>
      <c r="H12" s="3"/>
      <c r="I12" s="3"/>
      <c r="J12" s="6"/>
      <c r="K12" s="27"/>
      <c r="L12" s="6"/>
      <c r="M12" s="6"/>
      <c r="N12" s="20"/>
      <c r="O12" s="6"/>
      <c r="P12" s="6"/>
      <c r="Q12" s="6"/>
      <c r="R12" s="28"/>
      <c r="S12" s="6"/>
      <c r="T12" s="6"/>
    </row>
    <row r="13" spans="1:20" ht="21" x14ac:dyDescent="0.6">
      <c r="A13" s="3"/>
      <c r="B13" s="3"/>
      <c r="C13" s="29"/>
      <c r="D13" s="29"/>
      <c r="E13" s="3"/>
      <c r="F13" s="3"/>
      <c r="G13" s="3"/>
      <c r="H13" s="3"/>
      <c r="I13" s="30">
        <f>L8/L18</f>
        <v>1.2323043946496318E-2</v>
      </c>
      <c r="J13" s="6"/>
      <c r="K13" s="27"/>
      <c r="L13" s="23"/>
      <c r="M13" s="6"/>
      <c r="N13" s="20"/>
      <c r="O13" s="6"/>
      <c r="P13" s="6"/>
      <c r="Q13" s="6"/>
      <c r="R13" s="8">
        <v>-29970587.27999999</v>
      </c>
      <c r="S13" s="9"/>
      <c r="T13" s="6"/>
    </row>
    <row r="14" spans="1:20" ht="17" thickBot="1" x14ac:dyDescent="0.55000000000000004">
      <c r="A14" s="3"/>
      <c r="D14" s="31"/>
      <c r="E14" s="3"/>
      <c r="F14" s="3"/>
      <c r="G14" s="3"/>
      <c r="H14" s="3"/>
      <c r="I14" s="14" t="s">
        <v>7</v>
      </c>
      <c r="J14" s="6"/>
      <c r="K14" s="27"/>
      <c r="L14" s="6"/>
      <c r="M14" s="6"/>
      <c r="N14" s="20"/>
      <c r="O14" s="6"/>
      <c r="P14" s="6"/>
      <c r="Q14" s="13"/>
      <c r="R14" s="14" t="s">
        <v>8</v>
      </c>
      <c r="S14" s="6"/>
      <c r="T14" s="6"/>
    </row>
    <row r="15" spans="1:20" ht="17" thickTop="1" x14ac:dyDescent="0.5">
      <c r="A15" s="3"/>
      <c r="D15" s="32"/>
      <c r="E15" s="3"/>
      <c r="F15" s="3"/>
      <c r="G15" s="33"/>
      <c r="H15" s="34"/>
      <c r="I15" s="14"/>
      <c r="J15" s="6"/>
      <c r="K15" s="27"/>
      <c r="L15" s="6"/>
      <c r="M15" s="6"/>
      <c r="N15" s="20"/>
      <c r="O15" s="6"/>
      <c r="P15" s="6"/>
      <c r="Q15" s="18"/>
      <c r="R15" s="14"/>
      <c r="S15" s="6"/>
      <c r="T15" s="6"/>
    </row>
    <row r="16" spans="1:20" x14ac:dyDescent="0.5">
      <c r="A16" s="3"/>
      <c r="D16" s="32"/>
      <c r="E16" s="3"/>
      <c r="F16" s="3"/>
      <c r="G16" s="35"/>
      <c r="H16" s="3"/>
      <c r="I16" s="36">
        <f>L11/L21</f>
        <v>3.1892566290700634E-2</v>
      </c>
      <c r="J16" s="6"/>
      <c r="K16" s="27"/>
      <c r="L16" s="6"/>
      <c r="M16" s="6"/>
      <c r="N16" s="20"/>
      <c r="O16" s="6"/>
      <c r="P16" s="6"/>
      <c r="Q16" s="20"/>
      <c r="R16" s="21">
        <v>-37867603.169999994</v>
      </c>
      <c r="S16" s="6"/>
      <c r="T16" s="6"/>
    </row>
    <row r="17" spans="1:20" x14ac:dyDescent="0.5">
      <c r="A17" s="3"/>
      <c r="B17" s="3"/>
      <c r="C17" s="37"/>
      <c r="D17" s="32"/>
      <c r="E17" s="3"/>
      <c r="F17" s="3"/>
      <c r="G17" s="35"/>
      <c r="H17" s="3"/>
      <c r="I17" s="3"/>
      <c r="J17" s="6"/>
      <c r="K17" s="27"/>
      <c r="L17" s="6"/>
      <c r="M17" s="6"/>
      <c r="N17" s="20"/>
      <c r="O17" s="6"/>
      <c r="P17" s="6"/>
      <c r="Q17" s="20"/>
      <c r="R17" s="8">
        <v>-5563061.0199999996</v>
      </c>
      <c r="S17" s="9"/>
      <c r="T17" s="6"/>
    </row>
    <row r="18" spans="1:20" ht="17" thickBot="1" x14ac:dyDescent="0.55000000000000004">
      <c r="A18" s="3"/>
      <c r="B18" s="3"/>
      <c r="C18" s="3"/>
      <c r="D18" s="3"/>
      <c r="E18" s="3"/>
      <c r="F18" s="3"/>
      <c r="G18" s="35"/>
      <c r="H18" s="3"/>
      <c r="I18" s="3"/>
      <c r="J18" s="6"/>
      <c r="K18" s="27"/>
      <c r="L18" s="8">
        <f>R3</f>
        <v>43833223.540000007</v>
      </c>
      <c r="M18" s="6"/>
      <c r="N18" s="20"/>
      <c r="O18" s="6"/>
      <c r="P18" s="6"/>
      <c r="Q18" s="24"/>
      <c r="R18" s="14" t="s">
        <v>9</v>
      </c>
      <c r="S18" s="6"/>
      <c r="T18" s="6"/>
    </row>
    <row r="19" spans="1:20" ht="17.5" thickTop="1" thickBot="1" x14ac:dyDescent="0.55000000000000004">
      <c r="A19" s="3"/>
      <c r="B19" s="3"/>
      <c r="C19" s="3"/>
      <c r="D19" s="3"/>
      <c r="E19" s="3"/>
      <c r="F19" s="3"/>
      <c r="G19" s="35"/>
      <c r="H19" s="3"/>
      <c r="I19" s="3"/>
      <c r="J19" s="6"/>
      <c r="K19" s="38"/>
      <c r="L19" s="14" t="s">
        <v>2</v>
      </c>
      <c r="M19" s="6"/>
      <c r="N19" s="20"/>
      <c r="O19" s="6"/>
      <c r="P19" s="6"/>
      <c r="Q19" s="20"/>
      <c r="R19" s="14"/>
      <c r="S19" s="6"/>
      <c r="T19" s="6"/>
    </row>
    <row r="20" spans="1:20" ht="17" thickTop="1" x14ac:dyDescent="0.5">
      <c r="A20" s="3"/>
      <c r="B20" s="3"/>
      <c r="C20" s="3"/>
      <c r="D20" s="3"/>
      <c r="E20" s="3"/>
      <c r="F20" s="3"/>
      <c r="G20" s="35"/>
      <c r="H20" s="3"/>
      <c r="I20" s="3"/>
      <c r="J20" s="6"/>
      <c r="K20" s="6"/>
      <c r="L20" s="14"/>
      <c r="M20" s="6"/>
      <c r="N20" s="20"/>
      <c r="O20" s="6"/>
      <c r="P20" s="6"/>
      <c r="Q20" s="20"/>
      <c r="R20" s="21">
        <v>-5914780.0999999996</v>
      </c>
      <c r="S20" s="6"/>
      <c r="T20" s="6"/>
    </row>
    <row r="21" spans="1:20" x14ac:dyDescent="0.5">
      <c r="A21" s="3"/>
      <c r="B21" s="3"/>
      <c r="C21" s="3"/>
      <c r="D21" s="3"/>
      <c r="E21" s="3"/>
      <c r="F21" s="3"/>
      <c r="G21" s="35"/>
      <c r="H21" s="3"/>
      <c r="I21" s="3"/>
      <c r="J21" s="6"/>
      <c r="K21" s="6"/>
      <c r="L21" s="21">
        <f>R6</f>
        <v>55019317.480000004</v>
      </c>
      <c r="M21" s="6"/>
      <c r="N21" s="20"/>
      <c r="O21" s="8">
        <f>R13+R17+R21+R25+R29</f>
        <v>-43293064.79999999</v>
      </c>
      <c r="P21" s="6"/>
      <c r="Q21" s="20"/>
      <c r="R21" s="8">
        <v>-5905934.2800000012</v>
      </c>
      <c r="S21" s="9"/>
      <c r="T21" s="6"/>
    </row>
    <row r="22" spans="1:20" ht="17" thickBot="1" x14ac:dyDescent="0.55000000000000004">
      <c r="A22" s="3"/>
      <c r="B22" s="3"/>
      <c r="C22" s="3"/>
      <c r="D22" s="3"/>
      <c r="E22" s="3"/>
      <c r="F22" s="3"/>
      <c r="G22" s="35"/>
      <c r="H22" s="3"/>
      <c r="I22" s="3"/>
      <c r="J22" s="6"/>
      <c r="K22" s="6"/>
      <c r="L22" s="6"/>
      <c r="M22" s="6"/>
      <c r="N22" s="24"/>
      <c r="O22" s="14" t="s">
        <v>10</v>
      </c>
      <c r="P22" s="6"/>
      <c r="Q22" s="24"/>
      <c r="R22" s="14" t="s">
        <v>11</v>
      </c>
      <c r="S22" s="6"/>
      <c r="T22" s="6"/>
    </row>
    <row r="23" spans="1:20" ht="17" thickTop="1" x14ac:dyDescent="0.5">
      <c r="A23" s="3"/>
      <c r="B23" s="3"/>
      <c r="C23" s="3"/>
      <c r="D23" s="3"/>
      <c r="E23" s="30">
        <f>I13*I32</f>
        <v>1.397221423681907E-2</v>
      </c>
      <c r="F23" s="3"/>
      <c r="G23" s="35"/>
      <c r="H23" s="3"/>
      <c r="I23" s="3"/>
      <c r="J23" s="6"/>
      <c r="K23" s="6"/>
      <c r="L23" s="6"/>
      <c r="M23" s="6"/>
      <c r="N23" s="6"/>
      <c r="O23" s="14"/>
      <c r="P23" s="6"/>
      <c r="Q23" s="20"/>
      <c r="R23" s="14"/>
      <c r="S23" s="6"/>
      <c r="T23" s="6"/>
    </row>
    <row r="24" spans="1:20" ht="17" thickBot="1" x14ac:dyDescent="0.55000000000000004">
      <c r="A24" s="3"/>
      <c r="B24" s="3"/>
      <c r="C24" s="3"/>
      <c r="D24" s="39"/>
      <c r="E24" s="40" t="s">
        <v>12</v>
      </c>
      <c r="F24" s="3"/>
      <c r="G24" s="35"/>
      <c r="H24" s="3"/>
      <c r="I24" s="3"/>
      <c r="J24" s="6"/>
      <c r="K24" s="6"/>
      <c r="L24" s="6"/>
      <c r="M24" s="6"/>
      <c r="N24" s="6"/>
      <c r="O24" s="21">
        <f>R16+R20+R24+R28+R32</f>
        <v>-53264610.25</v>
      </c>
      <c r="P24" s="6"/>
      <c r="Q24" s="20"/>
      <c r="R24" s="21">
        <v>-7615793.8500000015</v>
      </c>
      <c r="S24" s="6"/>
      <c r="T24" s="6"/>
    </row>
    <row r="25" spans="1:20" ht="17" thickTop="1" x14ac:dyDescent="0.5">
      <c r="A25" s="3"/>
      <c r="B25" s="3"/>
      <c r="C25" s="3"/>
      <c r="D25" s="41"/>
      <c r="E25" s="40"/>
      <c r="F25" s="3"/>
      <c r="G25" s="35"/>
      <c r="H25" s="3"/>
      <c r="I25" s="3"/>
      <c r="J25" s="6"/>
      <c r="K25" s="6"/>
      <c r="L25" s="6"/>
      <c r="M25" s="6"/>
      <c r="N25" s="6"/>
      <c r="O25" s="6"/>
      <c r="P25" s="6"/>
      <c r="Q25" s="20"/>
      <c r="R25" s="8">
        <v>-2162250.48</v>
      </c>
      <c r="S25" s="9"/>
      <c r="T25" s="6"/>
    </row>
    <row r="26" spans="1:20" ht="17" thickBot="1" x14ac:dyDescent="0.55000000000000004">
      <c r="A26" s="3"/>
      <c r="B26" s="3"/>
      <c r="C26" s="3"/>
      <c r="D26" s="42"/>
      <c r="E26" s="36">
        <f>I16*I35</f>
        <v>4.6819270044390224E-2</v>
      </c>
      <c r="F26" s="3"/>
      <c r="G26" s="35"/>
      <c r="H26" s="3"/>
      <c r="I26" s="3"/>
      <c r="J26" s="6"/>
      <c r="K26" s="6"/>
      <c r="L26" s="6"/>
      <c r="M26" s="6"/>
      <c r="N26" s="6"/>
      <c r="O26" s="6"/>
      <c r="P26" s="6"/>
      <c r="Q26" s="24"/>
      <c r="R26" s="14" t="s">
        <v>13</v>
      </c>
      <c r="S26" s="6"/>
      <c r="T26" s="6"/>
    </row>
    <row r="27" spans="1:20" ht="17" thickTop="1" x14ac:dyDescent="0.5">
      <c r="A27" s="3"/>
      <c r="B27" s="3"/>
      <c r="C27" s="3"/>
      <c r="D27" s="42"/>
      <c r="E27" s="3"/>
      <c r="F27" s="3"/>
      <c r="G27" s="35"/>
      <c r="H27" s="3"/>
      <c r="I27" s="3"/>
      <c r="J27" s="6"/>
      <c r="K27" s="6"/>
      <c r="L27" s="8">
        <f>L18</f>
        <v>43833223.540000007</v>
      </c>
      <c r="M27" s="6"/>
      <c r="N27" s="6"/>
      <c r="O27" s="6"/>
      <c r="P27" s="6"/>
      <c r="Q27" s="20"/>
      <c r="R27" s="14"/>
      <c r="S27" s="6"/>
      <c r="T27" s="6"/>
    </row>
    <row r="28" spans="1:20" ht="17" thickBot="1" x14ac:dyDescent="0.55000000000000004">
      <c r="A28" s="3"/>
      <c r="B28" s="3"/>
      <c r="C28" s="3"/>
      <c r="D28" s="42"/>
      <c r="E28" s="3"/>
      <c r="F28" s="3"/>
      <c r="G28" s="35"/>
      <c r="H28" s="3"/>
      <c r="I28" s="3"/>
      <c r="J28" s="6"/>
      <c r="K28" s="25"/>
      <c r="L28" s="14" t="s">
        <v>2</v>
      </c>
      <c r="M28" s="6"/>
      <c r="N28" s="6"/>
      <c r="O28" s="6"/>
      <c r="P28" s="6"/>
      <c r="Q28" s="20"/>
      <c r="R28" s="21">
        <v>-2212490.96</v>
      </c>
      <c r="S28" s="6"/>
      <c r="T28" s="6"/>
    </row>
    <row r="29" spans="1:20" ht="17" thickTop="1" x14ac:dyDescent="0.5">
      <c r="A29" s="3"/>
      <c r="B29" s="3"/>
      <c r="C29" s="3"/>
      <c r="D29" s="42"/>
      <c r="E29" s="3"/>
      <c r="F29" s="3"/>
      <c r="G29" s="35"/>
      <c r="H29" s="3"/>
      <c r="I29" s="3"/>
      <c r="J29" s="6"/>
      <c r="K29" s="26"/>
      <c r="L29" s="14"/>
      <c r="M29" s="6"/>
      <c r="N29" s="6"/>
      <c r="O29" s="6"/>
      <c r="P29" s="6"/>
      <c r="Q29" s="20"/>
      <c r="R29" s="8">
        <v>308768.26</v>
      </c>
      <c r="S29" s="9"/>
      <c r="T29" s="6"/>
    </row>
    <row r="30" spans="1:20" ht="17" thickBot="1" x14ac:dyDescent="0.55000000000000004">
      <c r="A30" s="3"/>
      <c r="B30" s="3"/>
      <c r="C30" s="3"/>
      <c r="D30" s="42"/>
      <c r="E30" s="3"/>
      <c r="F30" s="3"/>
      <c r="G30" s="35"/>
      <c r="H30" s="3"/>
      <c r="I30" s="3"/>
      <c r="J30" s="6"/>
      <c r="K30" s="27"/>
      <c r="L30" s="21">
        <f>L21</f>
        <v>55019317.480000004</v>
      </c>
      <c r="M30" s="6"/>
      <c r="N30" s="6"/>
      <c r="O30" s="6"/>
      <c r="P30" s="6"/>
      <c r="Q30" s="24"/>
      <c r="R30" s="14" t="s">
        <v>14</v>
      </c>
      <c r="S30" s="6"/>
      <c r="T30" s="6"/>
    </row>
    <row r="31" spans="1:20" ht="17" thickTop="1" x14ac:dyDescent="0.5">
      <c r="A31" s="3"/>
      <c r="B31" s="3"/>
      <c r="C31" s="3"/>
      <c r="D31" s="42"/>
      <c r="E31" s="3"/>
      <c r="F31" s="3"/>
      <c r="G31" s="35"/>
      <c r="H31" s="3"/>
      <c r="I31" s="3"/>
      <c r="J31" s="6"/>
      <c r="K31" s="27"/>
      <c r="L31" s="6"/>
      <c r="M31" s="6"/>
      <c r="N31" s="6"/>
      <c r="O31" s="6"/>
      <c r="P31" s="6"/>
      <c r="Q31" s="6"/>
      <c r="R31" s="14"/>
      <c r="S31" s="6"/>
      <c r="T31" s="6"/>
    </row>
    <row r="32" spans="1:20" x14ac:dyDescent="0.5">
      <c r="A32" s="3"/>
      <c r="B32" s="3"/>
      <c r="C32" s="3"/>
      <c r="D32" s="42"/>
      <c r="E32" s="3"/>
      <c r="F32" s="3"/>
      <c r="G32" s="35"/>
      <c r="H32" s="3"/>
      <c r="I32" s="43">
        <f>L27/L53</f>
        <v>1.1338281594614976</v>
      </c>
      <c r="J32" s="6"/>
      <c r="K32" s="27"/>
      <c r="L32" s="6"/>
      <c r="M32" s="6"/>
      <c r="N32" s="6"/>
      <c r="O32" s="6"/>
      <c r="P32" s="6"/>
      <c r="Q32" s="6"/>
      <c r="R32" s="21">
        <v>346057.82999999996</v>
      </c>
      <c r="S32" s="6"/>
      <c r="T32" s="6"/>
    </row>
    <row r="33" spans="1:20" ht="17" thickBot="1" x14ac:dyDescent="0.55000000000000004">
      <c r="A33" s="3"/>
      <c r="B33" s="3"/>
      <c r="C33" s="3"/>
      <c r="D33" s="42"/>
      <c r="E33" s="3"/>
      <c r="F33" s="3"/>
      <c r="G33" s="44"/>
      <c r="H33" s="45"/>
      <c r="I33" s="46" t="s">
        <v>15</v>
      </c>
      <c r="J33" s="6"/>
      <c r="K33" s="27"/>
      <c r="L33" s="6"/>
      <c r="M33" s="6"/>
      <c r="N33" s="6"/>
      <c r="O33" s="6"/>
      <c r="P33" s="6"/>
      <c r="Q33" s="6"/>
      <c r="R33" s="6"/>
      <c r="S33" s="6"/>
      <c r="T33" s="6"/>
    </row>
    <row r="34" spans="1:20" ht="17" thickTop="1" x14ac:dyDescent="0.5">
      <c r="A34" s="3"/>
      <c r="B34" s="3"/>
      <c r="C34" s="3"/>
      <c r="D34" s="42"/>
      <c r="E34" s="3"/>
      <c r="F34" s="3"/>
      <c r="G34" s="3"/>
      <c r="H34" s="3"/>
      <c r="I34" s="46"/>
      <c r="J34" s="6"/>
      <c r="K34" s="27"/>
      <c r="L34" s="6"/>
      <c r="M34" s="6"/>
      <c r="N34" s="6"/>
      <c r="O34" s="6"/>
      <c r="P34" s="6"/>
      <c r="Q34" s="6"/>
      <c r="R34" s="6"/>
      <c r="S34" s="6"/>
      <c r="T34" s="6"/>
    </row>
    <row r="35" spans="1:20" x14ac:dyDescent="0.5">
      <c r="A35" s="3"/>
      <c r="B35" s="3"/>
      <c r="C35" s="3"/>
      <c r="D35" s="42"/>
      <c r="E35" s="3"/>
      <c r="F35" s="3"/>
      <c r="G35" s="3"/>
      <c r="H35" s="3"/>
      <c r="I35" s="47">
        <f>L30/L56</f>
        <v>1.4680308137524192</v>
      </c>
      <c r="J35" s="6"/>
      <c r="K35" s="27"/>
      <c r="L35" s="6"/>
      <c r="M35" s="6"/>
      <c r="N35" s="6"/>
      <c r="O35" s="6"/>
      <c r="P35" s="6"/>
      <c r="Q35" s="6"/>
      <c r="R35" s="8">
        <v>7568269.1699999999</v>
      </c>
      <c r="S35" s="23"/>
      <c r="T35" s="6"/>
    </row>
    <row r="36" spans="1:20" ht="17" thickBot="1" x14ac:dyDescent="0.55000000000000004">
      <c r="A36" s="3"/>
      <c r="B36" s="3"/>
      <c r="C36" s="3"/>
      <c r="D36" s="42"/>
      <c r="E36" s="3"/>
      <c r="F36" s="3"/>
      <c r="G36" s="3"/>
      <c r="H36" s="3"/>
      <c r="I36" s="3"/>
      <c r="J36" s="6"/>
      <c r="K36" s="27"/>
      <c r="L36" s="6"/>
      <c r="M36" s="6"/>
      <c r="N36" s="6"/>
      <c r="O36" s="6"/>
      <c r="P36" s="6"/>
      <c r="Q36" s="13"/>
      <c r="R36" s="48" t="s">
        <v>16</v>
      </c>
      <c r="S36" s="6"/>
      <c r="T36" s="6"/>
    </row>
    <row r="37" spans="1:20" ht="17" thickTop="1" x14ac:dyDescent="0.5">
      <c r="A37" s="3"/>
      <c r="B37" s="3"/>
      <c r="C37" s="3"/>
      <c r="D37" s="42"/>
      <c r="E37" s="3"/>
      <c r="F37" s="3"/>
      <c r="G37" s="3"/>
      <c r="H37" s="3"/>
      <c r="I37" s="3"/>
      <c r="J37" s="6"/>
      <c r="K37" s="49"/>
      <c r="M37" s="6"/>
      <c r="N37" s="6"/>
      <c r="O37" s="6"/>
      <c r="P37" s="6"/>
      <c r="Q37" s="18"/>
      <c r="R37" s="48"/>
      <c r="S37" s="6"/>
      <c r="T37" s="6"/>
    </row>
    <row r="38" spans="1:20" x14ac:dyDescent="0.5">
      <c r="A38" s="3"/>
      <c r="B38" s="3"/>
      <c r="C38" s="3"/>
      <c r="D38" s="42"/>
      <c r="E38" s="3"/>
      <c r="F38" s="3"/>
      <c r="G38" s="3"/>
      <c r="H38" s="3"/>
      <c r="I38" s="3"/>
      <c r="J38" s="6"/>
      <c r="K38" s="49"/>
      <c r="M38" s="6"/>
      <c r="N38" s="6"/>
      <c r="O38" s="6"/>
      <c r="P38" s="6"/>
      <c r="Q38" s="20"/>
      <c r="R38" s="21">
        <v>7085591.6300000008</v>
      </c>
      <c r="S38" s="6"/>
      <c r="T38" s="6"/>
    </row>
    <row r="39" spans="1:20" x14ac:dyDescent="0.5">
      <c r="A39" s="3"/>
      <c r="B39" s="3"/>
      <c r="C39" s="3"/>
      <c r="D39" s="42"/>
      <c r="E39" s="3"/>
      <c r="F39" s="3"/>
      <c r="G39" s="3"/>
      <c r="H39" s="3"/>
      <c r="I39" s="3"/>
      <c r="J39" s="6"/>
      <c r="K39" s="49"/>
      <c r="M39" s="6"/>
      <c r="N39" s="6"/>
      <c r="O39" s="6"/>
      <c r="P39" s="6"/>
      <c r="Q39" s="20"/>
      <c r="R39" s="8">
        <v>12981665.52</v>
      </c>
      <c r="S39" s="23"/>
      <c r="T39" s="6"/>
    </row>
    <row r="40" spans="1:20" ht="17" thickBot="1" x14ac:dyDescent="0.55000000000000004">
      <c r="A40" s="3"/>
      <c r="B40" s="3"/>
      <c r="C40" s="3"/>
      <c r="D40" s="42"/>
      <c r="E40" s="3"/>
      <c r="F40" s="3"/>
      <c r="G40" s="3"/>
      <c r="H40" s="3"/>
      <c r="I40" s="3"/>
      <c r="J40" s="6"/>
      <c r="K40" s="49"/>
      <c r="M40" s="6"/>
      <c r="N40" s="6"/>
      <c r="O40" s="6"/>
      <c r="P40" s="6"/>
      <c r="Q40" s="24"/>
      <c r="R40" s="48" t="s">
        <v>17</v>
      </c>
      <c r="S40" s="6"/>
      <c r="T40" s="6"/>
    </row>
    <row r="41" spans="1:20" ht="17" thickTop="1" x14ac:dyDescent="0.5">
      <c r="A41" s="3"/>
      <c r="B41" s="3"/>
      <c r="C41" s="3"/>
      <c r="D41" s="42"/>
      <c r="E41" s="3"/>
      <c r="F41" s="3"/>
      <c r="G41" s="3"/>
      <c r="H41" s="3"/>
      <c r="I41" s="3"/>
      <c r="J41" s="6"/>
      <c r="K41" s="27"/>
      <c r="L41" s="6"/>
      <c r="M41" s="6"/>
      <c r="N41" s="6"/>
      <c r="O41" s="6"/>
      <c r="P41" s="6"/>
      <c r="Q41" s="20"/>
      <c r="R41" s="48"/>
      <c r="S41" s="6"/>
      <c r="T41" s="6"/>
    </row>
    <row r="42" spans="1:20" x14ac:dyDescent="0.5">
      <c r="A42" s="3"/>
      <c r="B42" s="3"/>
      <c r="C42" s="3"/>
      <c r="D42" s="42"/>
      <c r="E42" s="3"/>
      <c r="F42" s="3"/>
      <c r="G42" s="3"/>
      <c r="H42" s="3"/>
      <c r="I42" s="3"/>
      <c r="J42" s="6"/>
      <c r="K42" s="27"/>
      <c r="L42" s="6"/>
      <c r="M42" s="6"/>
      <c r="N42" s="6"/>
      <c r="O42" s="6"/>
      <c r="P42" s="6"/>
      <c r="Q42" s="20"/>
      <c r="R42" s="21">
        <v>13812878.33</v>
      </c>
      <c r="S42" s="6"/>
      <c r="T42" s="6"/>
    </row>
    <row r="43" spans="1:20" x14ac:dyDescent="0.5">
      <c r="A43" s="3"/>
      <c r="B43" s="3"/>
      <c r="C43" s="3"/>
      <c r="D43" s="42"/>
      <c r="E43" s="3"/>
      <c r="F43" s="3"/>
      <c r="G43" s="3"/>
      <c r="H43" s="3"/>
      <c r="I43" s="8">
        <f>L53</f>
        <v>38659494.539999992</v>
      </c>
      <c r="J43" s="6"/>
      <c r="K43" s="27"/>
      <c r="L43" s="6"/>
      <c r="M43" s="6"/>
      <c r="N43" s="6"/>
      <c r="O43" s="8">
        <f>R35+R39+R43+R47+R51</f>
        <v>21887366.899999999</v>
      </c>
      <c r="P43" s="6"/>
      <c r="Q43" s="20"/>
      <c r="R43" s="8">
        <v>237422.62</v>
      </c>
      <c r="S43" s="9"/>
      <c r="T43" s="6"/>
    </row>
    <row r="44" spans="1:20" ht="17" thickBot="1" x14ac:dyDescent="0.55000000000000004">
      <c r="A44" s="3"/>
      <c r="B44" s="30">
        <f>E23*E50*E65</f>
        <v>1.7345251598263365E-2</v>
      </c>
      <c r="C44" s="3"/>
      <c r="D44" s="42"/>
      <c r="E44" s="3"/>
      <c r="F44" s="3"/>
      <c r="G44" s="3"/>
      <c r="H44" s="39"/>
      <c r="I44" s="48" t="s">
        <v>18</v>
      </c>
      <c r="J44" s="6"/>
      <c r="K44" s="27"/>
      <c r="L44" s="6"/>
      <c r="M44" s="6"/>
      <c r="N44" s="13"/>
      <c r="O44" s="48" t="s">
        <v>19</v>
      </c>
      <c r="P44" s="6"/>
      <c r="Q44" s="24"/>
      <c r="R44" s="48" t="s">
        <v>20</v>
      </c>
      <c r="S44" s="6"/>
      <c r="T44" s="6"/>
    </row>
    <row r="45" spans="1:20" ht="17" thickTop="1" x14ac:dyDescent="0.5">
      <c r="A45" s="3"/>
      <c r="B45" s="40" t="s">
        <v>21</v>
      </c>
      <c r="C45" s="3"/>
      <c r="D45" s="42"/>
      <c r="E45" s="3"/>
      <c r="F45" s="3"/>
      <c r="G45" s="3"/>
      <c r="H45" s="41"/>
      <c r="I45" s="48"/>
      <c r="J45" s="6"/>
      <c r="K45" s="27"/>
      <c r="L45" s="6"/>
      <c r="M45" s="6"/>
      <c r="N45" s="18"/>
      <c r="O45" s="48"/>
      <c r="P45" s="6"/>
      <c r="Q45" s="20"/>
      <c r="R45" s="48"/>
      <c r="S45" s="6"/>
      <c r="T45" s="6"/>
    </row>
    <row r="46" spans="1:20" ht="17" thickBot="1" x14ac:dyDescent="0.55000000000000004">
      <c r="A46" s="3"/>
      <c r="B46" s="40"/>
      <c r="C46" s="3"/>
      <c r="D46" s="42"/>
      <c r="E46" s="3"/>
      <c r="F46" s="3"/>
      <c r="G46" s="50"/>
      <c r="H46" s="42"/>
      <c r="I46" s="21">
        <f>L56</f>
        <v>37478312.420000002</v>
      </c>
      <c r="J46" s="6"/>
      <c r="K46" s="27"/>
      <c r="L46" s="6"/>
      <c r="M46" s="6"/>
      <c r="N46" s="20"/>
      <c r="O46" s="21">
        <f>R38+R42+R46+R50+R54</f>
        <v>21894522.280000001</v>
      </c>
      <c r="P46" s="6"/>
      <c r="Q46" s="20"/>
      <c r="R46" s="21">
        <v>129307.93999999999</v>
      </c>
      <c r="S46" s="6"/>
      <c r="T46" s="6"/>
    </row>
    <row r="47" spans="1:20" ht="17" thickTop="1" x14ac:dyDescent="0.5">
      <c r="A47" s="3"/>
      <c r="B47" s="36">
        <f>E26*E53*E68</f>
        <v>6.6095882346512758E-2</v>
      </c>
      <c r="C47" s="3"/>
      <c r="D47" s="42"/>
      <c r="E47" s="3"/>
      <c r="F47" s="3"/>
      <c r="G47" s="41"/>
      <c r="H47" s="42"/>
      <c r="I47" s="8">
        <v>16317896.480000013</v>
      </c>
      <c r="J47" s="6"/>
      <c r="K47" s="27"/>
      <c r="L47" s="6"/>
      <c r="M47" s="6"/>
      <c r="N47" s="20"/>
      <c r="O47" s="6"/>
      <c r="P47" s="6"/>
      <c r="Q47" s="20"/>
      <c r="R47" s="8">
        <v>305569.96999999997</v>
      </c>
      <c r="S47" s="23"/>
      <c r="T47" s="6"/>
    </row>
    <row r="48" spans="1:20" ht="17" thickBot="1" x14ac:dyDescent="0.55000000000000004">
      <c r="A48" s="3"/>
      <c r="B48" s="3"/>
      <c r="C48" s="3"/>
      <c r="D48" s="42"/>
      <c r="E48" s="3"/>
      <c r="F48" s="3"/>
      <c r="G48" s="42"/>
      <c r="H48" s="51"/>
      <c r="I48" s="48" t="s">
        <v>22</v>
      </c>
      <c r="J48" s="6"/>
      <c r="K48" s="27"/>
      <c r="L48" s="6"/>
      <c r="M48" s="6"/>
      <c r="N48" s="20"/>
      <c r="O48" s="6"/>
      <c r="P48" s="6"/>
      <c r="Q48" s="24"/>
      <c r="R48" s="48" t="s">
        <v>23</v>
      </c>
      <c r="S48" s="6"/>
      <c r="T48" s="6"/>
    </row>
    <row r="49" spans="1:20" ht="17" thickTop="1" x14ac:dyDescent="0.5">
      <c r="A49" s="3"/>
      <c r="B49" s="3"/>
      <c r="C49" s="3"/>
      <c r="D49" s="42"/>
      <c r="E49" s="3"/>
      <c r="F49" s="3"/>
      <c r="G49" s="42"/>
      <c r="H49" s="3"/>
      <c r="I49" s="48"/>
      <c r="J49" s="6"/>
      <c r="K49" s="27"/>
      <c r="L49" s="6"/>
      <c r="M49" s="6"/>
      <c r="N49" s="20"/>
      <c r="O49" s="6"/>
      <c r="P49" s="6"/>
      <c r="Q49" s="20"/>
      <c r="R49" s="48"/>
      <c r="S49" s="6"/>
      <c r="T49" s="6"/>
    </row>
    <row r="50" spans="1:20" x14ac:dyDescent="0.5">
      <c r="A50" s="3"/>
      <c r="B50" s="3"/>
      <c r="C50" s="3"/>
      <c r="D50" s="42"/>
      <c r="E50" s="43">
        <f>(I43/I47)*(I53/I57)</f>
        <v>1.497726119473946</v>
      </c>
      <c r="F50" s="3"/>
      <c r="G50" s="42"/>
      <c r="H50" s="3"/>
      <c r="I50" s="21">
        <v>17325107.154097974</v>
      </c>
      <c r="J50" s="6"/>
      <c r="K50" s="27"/>
      <c r="L50" s="6"/>
      <c r="M50" s="6"/>
      <c r="N50" s="20"/>
      <c r="O50" s="6"/>
      <c r="P50" s="6"/>
      <c r="Q50" s="20"/>
      <c r="R50" s="21">
        <v>117077.12999999999</v>
      </c>
      <c r="S50" s="6"/>
      <c r="T50" s="6"/>
    </row>
    <row r="51" spans="1:20" ht="17" thickBot="1" x14ac:dyDescent="0.55000000000000004">
      <c r="A51" s="3"/>
      <c r="B51" s="3"/>
      <c r="C51" s="3"/>
      <c r="D51" s="51"/>
      <c r="E51" s="40" t="s">
        <v>24</v>
      </c>
      <c r="F51" s="3"/>
      <c r="G51" s="42"/>
      <c r="H51" s="3"/>
      <c r="I51" s="3"/>
      <c r="J51" s="6"/>
      <c r="K51" s="27"/>
      <c r="L51" s="6"/>
      <c r="M51" s="6"/>
      <c r="N51" s="20"/>
      <c r="O51" s="6"/>
      <c r="P51" s="6"/>
      <c r="Q51" s="20"/>
      <c r="R51" s="8">
        <v>794439.62</v>
      </c>
      <c r="S51" s="9"/>
      <c r="T51" s="6"/>
    </row>
    <row r="52" spans="1:20" ht="17.5" thickTop="1" thickBot="1" x14ac:dyDescent="0.55000000000000004">
      <c r="A52" s="3"/>
      <c r="B52" s="3"/>
      <c r="C52" s="3"/>
      <c r="D52" s="41"/>
      <c r="E52" s="40"/>
      <c r="F52" s="3"/>
      <c r="G52" s="42"/>
      <c r="H52" s="3"/>
      <c r="I52" s="3"/>
      <c r="J52" s="6"/>
      <c r="K52" s="27"/>
      <c r="L52" s="6"/>
      <c r="M52" s="6"/>
      <c r="N52" s="20"/>
      <c r="O52" s="6"/>
      <c r="P52" s="6"/>
      <c r="Q52" s="24"/>
      <c r="R52" s="48" t="s">
        <v>25</v>
      </c>
      <c r="S52" s="6"/>
      <c r="T52" s="6"/>
    </row>
    <row r="53" spans="1:20" ht="19" thickTop="1" x14ac:dyDescent="0.55000000000000004">
      <c r="A53" s="3"/>
      <c r="B53" s="3"/>
      <c r="C53" s="3"/>
      <c r="D53" s="42"/>
      <c r="E53" s="47">
        <f>(I46/I50)*(I56/I60)</f>
        <v>1.8822983125836821</v>
      </c>
      <c r="F53" s="3"/>
      <c r="G53" s="42"/>
      <c r="H53" s="3"/>
      <c r="I53" s="8">
        <v>341477.28000001574</v>
      </c>
      <c r="J53" s="52"/>
      <c r="K53" s="27"/>
      <c r="L53" s="8">
        <f>O43+O65</f>
        <v>38659494.539999992</v>
      </c>
      <c r="M53" s="6"/>
      <c r="N53" s="20"/>
      <c r="O53" s="6"/>
      <c r="P53" s="6"/>
      <c r="Q53" s="6"/>
      <c r="R53" s="48"/>
      <c r="S53" s="6"/>
      <c r="T53" s="6"/>
    </row>
    <row r="54" spans="1:20" ht="17" thickBot="1" x14ac:dyDescent="0.55000000000000004">
      <c r="A54" s="3"/>
      <c r="B54" s="3"/>
      <c r="C54" s="3"/>
      <c r="D54" s="42"/>
      <c r="E54" s="3"/>
      <c r="F54" s="3"/>
      <c r="G54" s="42"/>
      <c r="H54" s="39"/>
      <c r="I54" s="14" t="s">
        <v>26</v>
      </c>
      <c r="J54" s="6"/>
      <c r="K54" s="38"/>
      <c r="L54" s="48" t="s">
        <v>18</v>
      </c>
      <c r="M54" s="6"/>
      <c r="N54" s="20"/>
      <c r="O54" s="6"/>
      <c r="P54" s="6"/>
      <c r="Q54" s="6"/>
      <c r="R54" s="21">
        <v>749667.25</v>
      </c>
      <c r="S54" s="6"/>
      <c r="T54" s="6"/>
    </row>
    <row r="55" spans="1:20" ht="17" thickTop="1" x14ac:dyDescent="0.5">
      <c r="A55" s="3"/>
      <c r="B55" s="3"/>
      <c r="C55" s="3"/>
      <c r="D55" s="42"/>
      <c r="E55" s="3"/>
      <c r="F55" s="3"/>
      <c r="G55" s="42"/>
      <c r="H55" s="41"/>
      <c r="I55" s="14"/>
      <c r="J55" s="6"/>
      <c r="K55" s="6"/>
      <c r="L55" s="48"/>
      <c r="M55" s="6"/>
      <c r="N55" s="20"/>
      <c r="O55" s="6"/>
      <c r="P55" s="6"/>
      <c r="Q55" s="6"/>
      <c r="R55" s="53"/>
      <c r="S55" s="6"/>
      <c r="T55" s="6"/>
    </row>
    <row r="56" spans="1:20" ht="17" thickBot="1" x14ac:dyDescent="0.55000000000000004">
      <c r="A56" s="3"/>
      <c r="B56" s="3"/>
      <c r="C56" s="3"/>
      <c r="D56" s="42"/>
      <c r="E56" s="3"/>
      <c r="F56" s="3"/>
      <c r="G56" s="54"/>
      <c r="H56" s="42"/>
      <c r="I56" s="21">
        <v>1526824.1500000095</v>
      </c>
      <c r="J56" s="6"/>
      <c r="K56" s="6"/>
      <c r="L56" s="21">
        <f>O46+O68</f>
        <v>37478312.420000002</v>
      </c>
      <c r="M56" s="6"/>
      <c r="N56" s="20"/>
      <c r="O56" s="6"/>
      <c r="P56" s="6"/>
      <c r="Q56" s="6"/>
      <c r="R56" s="6"/>
      <c r="S56" s="6"/>
      <c r="T56" s="6"/>
    </row>
    <row r="57" spans="1:20" ht="17" thickTop="1" x14ac:dyDescent="0.5">
      <c r="A57" s="3"/>
      <c r="B57" s="3"/>
      <c r="C57" s="3"/>
      <c r="D57" s="42"/>
      <c r="E57" s="3"/>
      <c r="F57" s="3"/>
      <c r="G57" s="55"/>
      <c r="H57" s="42"/>
      <c r="I57" s="8">
        <v>540158.74000001571</v>
      </c>
      <c r="J57" s="6"/>
      <c r="K57" s="6"/>
      <c r="L57" s="6"/>
      <c r="M57" s="6"/>
      <c r="N57" s="20"/>
      <c r="O57" s="6"/>
      <c r="P57" s="6"/>
      <c r="Q57" s="6"/>
      <c r="R57" s="6"/>
      <c r="S57" s="23"/>
      <c r="T57" s="6"/>
    </row>
    <row r="58" spans="1:20" ht="17.149999999999999" customHeight="1" thickBot="1" x14ac:dyDescent="0.55000000000000004">
      <c r="A58" s="3"/>
      <c r="B58" s="3"/>
      <c r="C58" s="3"/>
      <c r="D58" s="42"/>
      <c r="E58" s="3"/>
      <c r="F58" s="3"/>
      <c r="G58" s="3"/>
      <c r="H58" s="51"/>
      <c r="I58" s="14" t="s">
        <v>6</v>
      </c>
      <c r="J58" s="6"/>
      <c r="K58" s="6"/>
      <c r="L58" s="6"/>
      <c r="M58" s="6"/>
      <c r="N58" s="20"/>
      <c r="O58" s="6"/>
      <c r="P58" s="6"/>
      <c r="Q58" s="6"/>
      <c r="R58" s="6"/>
      <c r="S58" s="6"/>
      <c r="T58" s="6"/>
    </row>
    <row r="59" spans="1:20" ht="17" thickTop="1" x14ac:dyDescent="0.5">
      <c r="A59" s="3"/>
      <c r="B59" s="3"/>
      <c r="C59" s="3"/>
      <c r="D59" s="42"/>
      <c r="E59" s="3"/>
      <c r="F59" s="3"/>
      <c r="G59" s="3"/>
      <c r="H59" s="3"/>
      <c r="I59" s="14"/>
      <c r="J59" s="6"/>
      <c r="K59" s="6"/>
      <c r="L59" s="6"/>
      <c r="M59" s="6"/>
      <c r="N59" s="20"/>
      <c r="O59" s="6"/>
      <c r="P59" s="6"/>
      <c r="Q59" s="6"/>
      <c r="R59" s="6"/>
      <c r="S59" s="6"/>
      <c r="T59" s="6"/>
    </row>
    <row r="60" spans="1:20" x14ac:dyDescent="0.5">
      <c r="A60" s="3"/>
      <c r="B60" s="3"/>
      <c r="C60" s="3"/>
      <c r="D60" s="42"/>
      <c r="E60" s="3"/>
      <c r="F60" s="3"/>
      <c r="G60" s="3"/>
      <c r="H60" s="3"/>
      <c r="I60" s="21">
        <v>1754707.2300000095</v>
      </c>
      <c r="J60" s="6"/>
      <c r="K60" s="6"/>
      <c r="L60" s="6"/>
      <c r="M60" s="6"/>
      <c r="N60" s="20"/>
      <c r="O60" s="6"/>
      <c r="P60" s="6"/>
      <c r="Q60" s="6"/>
      <c r="R60" s="6"/>
      <c r="S60" s="6"/>
      <c r="T60" s="6"/>
    </row>
    <row r="61" spans="1:20" x14ac:dyDescent="0.5">
      <c r="A61" s="3"/>
      <c r="B61" s="3"/>
      <c r="C61" s="3"/>
      <c r="D61" s="42"/>
      <c r="E61" s="3"/>
      <c r="F61" s="3"/>
      <c r="G61" s="3"/>
      <c r="H61" s="3"/>
      <c r="I61" s="3"/>
      <c r="J61" s="6"/>
      <c r="K61" s="6"/>
      <c r="L61" s="6"/>
      <c r="M61" s="6"/>
      <c r="N61" s="20"/>
      <c r="O61" s="6"/>
      <c r="P61" s="6"/>
      <c r="Q61" s="6"/>
      <c r="R61" s="8">
        <v>151624.57000000007</v>
      </c>
      <c r="S61" s="9"/>
      <c r="T61" s="6"/>
    </row>
    <row r="62" spans="1:20" ht="17" thickBot="1" x14ac:dyDescent="0.55000000000000004">
      <c r="A62" s="3"/>
      <c r="B62" s="3"/>
      <c r="C62" s="3"/>
      <c r="D62" s="42"/>
      <c r="E62" s="3"/>
      <c r="F62" s="3"/>
      <c r="G62" s="3"/>
      <c r="H62" s="3"/>
      <c r="I62" s="3"/>
      <c r="J62" s="6"/>
      <c r="K62" s="6"/>
      <c r="L62" s="6"/>
      <c r="M62" s="6"/>
      <c r="N62" s="20"/>
      <c r="O62" s="6"/>
      <c r="P62" s="6"/>
      <c r="Q62" s="6"/>
      <c r="R62" s="48" t="s">
        <v>27</v>
      </c>
      <c r="S62" s="6"/>
      <c r="T62" s="6"/>
    </row>
    <row r="63" spans="1:20" ht="17" thickTop="1" x14ac:dyDescent="0.5">
      <c r="A63" s="3"/>
      <c r="B63" s="3"/>
      <c r="C63" s="3"/>
      <c r="D63" s="42"/>
      <c r="E63" s="3"/>
      <c r="F63" s="3"/>
      <c r="G63" s="3"/>
      <c r="H63" s="3"/>
      <c r="I63" s="8">
        <v>283038.02000001573</v>
      </c>
      <c r="J63" s="6"/>
      <c r="K63" s="6"/>
      <c r="L63" s="6"/>
      <c r="M63" s="6"/>
      <c r="N63" s="20"/>
      <c r="O63" s="6"/>
      <c r="P63" s="6"/>
      <c r="Q63" s="18"/>
      <c r="R63" s="48"/>
      <c r="S63" s="6"/>
      <c r="T63" s="6"/>
    </row>
    <row r="64" spans="1:20" ht="17" thickBot="1" x14ac:dyDescent="0.55000000000000004">
      <c r="A64" s="3"/>
      <c r="B64" s="3"/>
      <c r="C64" s="3"/>
      <c r="D64" s="42"/>
      <c r="E64" s="3"/>
      <c r="F64" s="3"/>
      <c r="G64" s="3"/>
      <c r="H64" s="3"/>
      <c r="I64" s="14" t="s">
        <v>28</v>
      </c>
      <c r="J64" s="6"/>
      <c r="K64" s="6"/>
      <c r="L64" s="6"/>
      <c r="M64" s="6"/>
      <c r="N64" s="20"/>
      <c r="O64" s="6"/>
      <c r="P64" s="6"/>
      <c r="Q64" s="20"/>
      <c r="R64" s="21">
        <v>125471.40999999992</v>
      </c>
      <c r="S64" s="6"/>
      <c r="T64" s="6"/>
    </row>
    <row r="65" spans="1:20" ht="17" thickTop="1" x14ac:dyDescent="0.5">
      <c r="A65" s="3"/>
      <c r="B65" s="3"/>
      <c r="C65" s="3"/>
      <c r="D65" s="42"/>
      <c r="E65" s="43">
        <f>I63/I67</f>
        <v>0.82886340198095376</v>
      </c>
      <c r="F65" s="3"/>
      <c r="G65" s="33"/>
      <c r="H65" s="56"/>
      <c r="I65" s="14"/>
      <c r="J65" s="6"/>
      <c r="K65" s="6"/>
      <c r="L65" s="6"/>
      <c r="M65" s="6"/>
      <c r="N65" s="20"/>
      <c r="O65" s="8">
        <f>+R61+R65+R69+R73</f>
        <v>16772127.639999991</v>
      </c>
      <c r="P65" s="6"/>
      <c r="Q65" s="20"/>
      <c r="R65" s="8">
        <v>16565625.619999992</v>
      </c>
      <c r="S65" s="9"/>
      <c r="T65" s="6"/>
    </row>
    <row r="66" spans="1:20" ht="17" thickBot="1" x14ac:dyDescent="0.55000000000000004">
      <c r="A66" s="3"/>
      <c r="B66" s="3"/>
      <c r="C66" s="3"/>
      <c r="D66" s="51"/>
      <c r="E66" s="40" t="s">
        <v>29</v>
      </c>
      <c r="F66" s="3"/>
      <c r="G66" s="35"/>
      <c r="H66" s="3"/>
      <c r="I66" s="21">
        <v>1145118.2440979898</v>
      </c>
      <c r="J66" s="6"/>
      <c r="K66" s="6"/>
      <c r="L66" s="6"/>
      <c r="M66" s="6"/>
      <c r="N66" s="24"/>
      <c r="O66" s="48" t="s">
        <v>30</v>
      </c>
      <c r="P66" s="6"/>
      <c r="Q66" s="24"/>
      <c r="R66" s="48" t="s">
        <v>31</v>
      </c>
      <c r="S66" s="6"/>
      <c r="T66" s="6"/>
    </row>
    <row r="67" spans="1:20" ht="17" thickTop="1" x14ac:dyDescent="0.5">
      <c r="A67" s="3"/>
      <c r="B67" s="3"/>
      <c r="C67" s="3"/>
      <c r="D67" s="3"/>
      <c r="E67" s="40"/>
      <c r="F67" s="3"/>
      <c r="G67" s="35"/>
      <c r="H67" s="3"/>
      <c r="I67" s="8">
        <f>+I53</f>
        <v>341477.28000001574</v>
      </c>
      <c r="J67" s="6"/>
      <c r="K67" s="6"/>
      <c r="L67" s="6"/>
      <c r="M67" s="6"/>
      <c r="N67" s="6"/>
      <c r="O67" s="48"/>
      <c r="P67" s="6"/>
      <c r="Q67" s="20"/>
      <c r="R67" s="48"/>
      <c r="S67" s="6"/>
      <c r="T67" s="6"/>
    </row>
    <row r="68" spans="1:20" ht="17" thickBot="1" x14ac:dyDescent="0.55000000000000004">
      <c r="A68" s="3"/>
      <c r="B68" s="3"/>
      <c r="C68" s="3"/>
      <c r="D68" s="3"/>
      <c r="E68" s="47">
        <f>I66/I70</f>
        <v>0.75000008619066094</v>
      </c>
      <c r="F68" s="3"/>
      <c r="G68" s="44"/>
      <c r="H68" s="45"/>
      <c r="I68" s="14" t="s">
        <v>26</v>
      </c>
      <c r="J68" s="6"/>
      <c r="K68" s="6"/>
      <c r="L68" s="6"/>
      <c r="M68" s="6"/>
      <c r="N68" s="6"/>
      <c r="O68" s="21">
        <f>+R64+R68+R72+R76</f>
        <v>15583790.139999999</v>
      </c>
      <c r="P68" s="6"/>
      <c r="Q68" s="20"/>
      <c r="R68" s="21">
        <v>15404667.539999999</v>
      </c>
      <c r="S68" s="6"/>
      <c r="T68" s="6"/>
    </row>
    <row r="69" spans="1:20" ht="17" thickTop="1" x14ac:dyDescent="0.5">
      <c r="A69" s="3"/>
      <c r="B69" s="3"/>
      <c r="C69" s="3"/>
      <c r="D69" s="3"/>
      <c r="E69" s="3"/>
      <c r="F69" s="3"/>
      <c r="G69" s="3"/>
      <c r="H69" s="3"/>
      <c r="I69" s="14"/>
      <c r="J69" s="6"/>
      <c r="K69" s="6"/>
      <c r="L69" s="6"/>
      <c r="M69" s="6"/>
      <c r="N69" s="6"/>
      <c r="O69" s="6"/>
      <c r="P69" s="6"/>
      <c r="Q69" s="20"/>
      <c r="R69" s="8">
        <v>0</v>
      </c>
      <c r="S69" s="23"/>
      <c r="T69" s="6"/>
    </row>
    <row r="70" spans="1:20" ht="17" thickBot="1" x14ac:dyDescent="0.55000000000000004">
      <c r="A70" s="3"/>
      <c r="B70" s="3"/>
      <c r="C70" s="3"/>
      <c r="D70" s="3"/>
      <c r="E70" s="3"/>
      <c r="F70" s="3"/>
      <c r="G70" s="3"/>
      <c r="H70" s="3"/>
      <c r="I70" s="21">
        <f>+I56</f>
        <v>1526824.1500000095</v>
      </c>
      <c r="J70" s="6"/>
      <c r="K70" s="6"/>
      <c r="L70" s="6"/>
      <c r="M70" s="6"/>
      <c r="N70" s="6"/>
      <c r="O70" s="6"/>
      <c r="P70" s="6"/>
      <c r="Q70" s="24"/>
      <c r="R70" s="48" t="s">
        <v>32</v>
      </c>
      <c r="S70" s="6"/>
      <c r="T70" s="6"/>
    </row>
    <row r="71" spans="1:20" ht="17" thickTop="1" x14ac:dyDescent="0.5">
      <c r="A71" s="3"/>
      <c r="B71" s="3"/>
      <c r="C71" s="3"/>
      <c r="D71" s="3"/>
      <c r="E71" s="3"/>
      <c r="F71" s="3"/>
      <c r="G71" s="3"/>
      <c r="H71" s="3"/>
      <c r="I71" s="3"/>
      <c r="J71" s="6"/>
      <c r="K71" s="6"/>
      <c r="L71" s="6"/>
      <c r="M71" s="6"/>
      <c r="N71" s="6"/>
      <c r="O71" s="6"/>
      <c r="P71" s="6"/>
      <c r="Q71" s="57"/>
      <c r="R71" s="48"/>
      <c r="S71" s="6"/>
      <c r="T71" s="6"/>
    </row>
    <row r="72" spans="1:20" x14ac:dyDescent="0.5">
      <c r="A72" s="3"/>
      <c r="B72" s="3"/>
      <c r="C72" s="3"/>
      <c r="D72" s="3"/>
      <c r="E72" s="3"/>
      <c r="F72" s="3"/>
      <c r="G72" s="3"/>
      <c r="H72" s="3"/>
      <c r="I72" s="3"/>
      <c r="J72" s="6"/>
      <c r="K72" s="6"/>
      <c r="L72" s="6"/>
      <c r="M72" s="6"/>
      <c r="N72" s="6"/>
      <c r="O72" s="6"/>
      <c r="P72" s="6"/>
      <c r="Q72" s="20"/>
      <c r="R72" s="21">
        <v>0</v>
      </c>
      <c r="S72" s="6"/>
      <c r="T72" s="6"/>
    </row>
    <row r="73" spans="1:20" x14ac:dyDescent="0.5">
      <c r="A73" s="3"/>
      <c r="B73" s="3"/>
      <c r="C73" s="3"/>
      <c r="D73" s="3"/>
      <c r="E73" s="3"/>
      <c r="F73" s="3"/>
      <c r="G73" s="3"/>
      <c r="H73" s="3"/>
      <c r="I73" s="3"/>
      <c r="J73" s="6"/>
      <c r="K73" s="6"/>
      <c r="L73" s="6"/>
      <c r="M73" s="6"/>
      <c r="N73" s="6"/>
      <c r="O73" s="6"/>
      <c r="P73" s="6"/>
      <c r="Q73" s="20"/>
      <c r="R73" s="8">
        <v>54877.450000000004</v>
      </c>
      <c r="S73" s="6"/>
      <c r="T73" s="6"/>
    </row>
    <row r="74" spans="1:20" ht="17.149999999999999" customHeight="1" thickBot="1" x14ac:dyDescent="0.55000000000000004">
      <c r="A74" s="3"/>
      <c r="B74" s="3"/>
      <c r="C74" s="3"/>
      <c r="D74" s="3"/>
      <c r="E74" s="3"/>
      <c r="F74" s="3"/>
      <c r="G74" s="3"/>
      <c r="H74" s="3"/>
      <c r="I74" s="3"/>
      <c r="J74" s="6"/>
      <c r="K74" s="6"/>
      <c r="L74" s="6"/>
      <c r="M74" s="6"/>
      <c r="N74" s="6"/>
      <c r="O74" s="6"/>
      <c r="P74" s="6"/>
      <c r="Q74" s="24"/>
      <c r="R74" s="48" t="s">
        <v>33</v>
      </c>
      <c r="S74" s="6"/>
      <c r="T74" s="6"/>
    </row>
    <row r="75" spans="1:20" ht="17" thickTop="1" x14ac:dyDescent="0.5">
      <c r="A75" s="3"/>
      <c r="B75" s="3"/>
      <c r="C75" s="3"/>
      <c r="D75" s="3"/>
      <c r="E75" s="3"/>
      <c r="F75" s="3"/>
      <c r="G75" s="3"/>
      <c r="H75" s="3"/>
      <c r="I75" s="3"/>
      <c r="J75" s="6"/>
      <c r="K75" s="6"/>
      <c r="L75" s="6"/>
      <c r="M75" s="6"/>
      <c r="N75" s="6"/>
      <c r="O75" s="6"/>
      <c r="P75" s="6"/>
      <c r="Q75" s="6"/>
      <c r="R75" s="48"/>
      <c r="S75" s="6"/>
      <c r="T75" s="6"/>
    </row>
    <row r="76" spans="1:20" x14ac:dyDescent="0.5">
      <c r="A76" s="3"/>
      <c r="B76" s="3"/>
      <c r="C76" s="3"/>
      <c r="D76" s="3"/>
      <c r="E76" s="3"/>
      <c r="F76" s="3"/>
      <c r="G76" s="3"/>
      <c r="H76" s="3"/>
      <c r="I76" s="3"/>
      <c r="J76" s="6"/>
      <c r="K76" s="6"/>
      <c r="L76" s="6"/>
      <c r="M76" s="6"/>
      <c r="N76" s="6"/>
      <c r="O76" s="6"/>
      <c r="P76" s="6"/>
      <c r="Q76" s="6"/>
      <c r="R76" s="21">
        <v>53651.19</v>
      </c>
      <c r="S76" s="6"/>
      <c r="T76" s="6"/>
    </row>
    <row r="77" spans="1:20" x14ac:dyDescent="0.5">
      <c r="A77" s="3"/>
      <c r="B77" s="3"/>
      <c r="C77" s="3"/>
      <c r="D77" s="3"/>
      <c r="E77" s="3"/>
      <c r="F77" s="3"/>
      <c r="G77" s="3"/>
      <c r="H77" s="3"/>
      <c r="I77" s="3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x14ac:dyDescent="0.5">
      <c r="A78" s="3"/>
      <c r="B78" s="3"/>
      <c r="C78" s="3"/>
      <c r="D78" s="3"/>
      <c r="E78" s="3"/>
      <c r="F78" s="3"/>
      <c r="G78" s="3"/>
      <c r="H78" s="3"/>
      <c r="I78" s="3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</sheetData>
  <mergeCells count="38">
    <mergeCell ref="R74:R75"/>
    <mergeCell ref="I64:I65"/>
    <mergeCell ref="E66:E67"/>
    <mergeCell ref="O66:O67"/>
    <mergeCell ref="R66:R67"/>
    <mergeCell ref="I68:I69"/>
    <mergeCell ref="R70:R71"/>
    <mergeCell ref="E51:E52"/>
    <mergeCell ref="R52:R53"/>
    <mergeCell ref="I54:I55"/>
    <mergeCell ref="L54:L55"/>
    <mergeCell ref="I58:I59"/>
    <mergeCell ref="R62:R63"/>
    <mergeCell ref="R40:R41"/>
    <mergeCell ref="I44:I45"/>
    <mergeCell ref="O44:O45"/>
    <mergeCell ref="R44:R45"/>
    <mergeCell ref="B45:B46"/>
    <mergeCell ref="I48:I49"/>
    <mergeCell ref="R48:R49"/>
    <mergeCell ref="E24:E25"/>
    <mergeCell ref="R26:R27"/>
    <mergeCell ref="L28:L29"/>
    <mergeCell ref="R30:R31"/>
    <mergeCell ref="I33:I34"/>
    <mergeCell ref="R36:R37"/>
    <mergeCell ref="I14:I15"/>
    <mergeCell ref="R14:R15"/>
    <mergeCell ref="R18:R19"/>
    <mergeCell ref="L19:L20"/>
    <mergeCell ref="O22:O23"/>
    <mergeCell ref="R22:R23"/>
    <mergeCell ref="F4:G4"/>
    <mergeCell ref="R4:R5"/>
    <mergeCell ref="F5:G5"/>
    <mergeCell ref="O6:O7"/>
    <mergeCell ref="R8:R9"/>
    <mergeCell ref="L9:L10"/>
  </mergeCells>
  <pageMargins left="0.70866141732283472" right="0.70866141732283472" top="0.74803149606299213" bottom="0.74803149606299213" header="0.31496062992125984" footer="0.31496062992125984"/>
  <pageSetup paperSize="9" scale="1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Dupont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Tarabini-Castellani Aznar</dc:creator>
  <cp:lastModifiedBy>Luis Tarabini-Castellani Aznar</cp:lastModifiedBy>
  <dcterms:created xsi:type="dcterms:W3CDTF">2025-02-19T18:55:27Z</dcterms:created>
  <dcterms:modified xsi:type="dcterms:W3CDTF">2025-02-19T18:56:23Z</dcterms:modified>
</cp:coreProperties>
</file>